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й квартал" sheetId="1" r:id="rId1"/>
    <sheet name="2й квартал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2"/>
  <c r="D17"/>
  <c r="C23"/>
  <c r="D23"/>
  <c r="D26"/>
  <c r="C17"/>
  <c r="D15"/>
  <c r="C33"/>
  <c r="D29"/>
  <c r="C29"/>
  <c r="C32"/>
  <c r="C30"/>
  <c r="E15"/>
  <c r="E33"/>
  <c r="D32"/>
  <c r="D31"/>
  <c r="E30"/>
  <c r="D30"/>
  <c r="E28"/>
  <c r="D28"/>
  <c r="C26"/>
  <c r="C28" s="1"/>
  <c r="E25"/>
  <c r="D24"/>
  <c r="D25" s="1"/>
  <c r="C24"/>
  <c r="C25" s="1"/>
  <c r="E22"/>
  <c r="D21"/>
  <c r="C21"/>
  <c r="D20"/>
  <c r="D22" s="1"/>
  <c r="C20"/>
  <c r="C22" s="1"/>
  <c r="E19"/>
  <c r="D18"/>
  <c r="C18"/>
  <c r="C15"/>
  <c r="E13"/>
  <c r="E12" s="1"/>
  <c r="C19" l="1"/>
  <c r="C13"/>
  <c r="C12" s="1"/>
  <c r="D13"/>
  <c r="D12" s="1"/>
  <c r="C33" i="1" l="1"/>
  <c r="D30"/>
  <c r="D31"/>
  <c r="D32"/>
  <c r="D33"/>
  <c r="E30"/>
  <c r="E15" l="1"/>
  <c r="D15"/>
  <c r="D17"/>
  <c r="D20"/>
  <c r="D23"/>
  <c r="D26"/>
  <c r="D29"/>
  <c r="C30"/>
  <c r="C31"/>
  <c r="C32"/>
  <c r="C29"/>
  <c r="E28"/>
  <c r="D28"/>
  <c r="E25"/>
  <c r="D25"/>
  <c r="C25"/>
  <c r="E22"/>
  <c r="D22"/>
  <c r="E19"/>
  <c r="D19"/>
  <c r="C19"/>
  <c r="C17"/>
  <c r="C23"/>
  <c r="C20"/>
  <c r="C22" s="1"/>
  <c r="C26" l="1"/>
  <c r="C28" s="1"/>
  <c r="C15" l="1"/>
  <c r="D24" l="1"/>
  <c r="C24"/>
  <c r="D21"/>
  <c r="C21"/>
  <c r="D18"/>
  <c r="C18"/>
  <c r="D13"/>
  <c r="D12" s="1"/>
  <c r="E13"/>
  <c r="E12" s="1"/>
  <c r="C13"/>
  <c r="C12" s="1"/>
</calcChain>
</file>

<file path=xl/sharedStrings.xml><?xml version="1.0" encoding="utf-8"?>
<sst xmlns="http://schemas.openxmlformats.org/spreadsheetml/2006/main" count="110" uniqueCount="33">
  <si>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</si>
  <si>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</si>
  <si>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</si>
  <si>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СШ№27 с.Оразак</t>
  </si>
  <si>
    <t xml:space="preserve">Среднее образование </t>
  </si>
  <si>
    <t>ед. изм.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</si>
  <si>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</si>
  <si>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</si>
  <si>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</si>
  <si>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</si>
  <si>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</si>
  <si>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</si>
  <si>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</si>
  <si>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</si>
  <si>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</si>
  <si>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</si>
  <si>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</si>
  <si>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</si>
  <si>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</si>
  <si>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</si>
  <si>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</si>
  <si>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</si>
  <si>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</si>
  <si>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</si>
  <si>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</si>
  <si>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</si>
  <si>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</si>
  <si>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</si>
  <si>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</si>
  <si>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</si>
  <si>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2020 год</t>
  </si>
  <si>
    <t>по состоянию на "1"апреля 2020г.</t>
  </si>
  <si>
    <t>по состоянию на "1"июля 2020г.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</si>
</sst>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8"/>
      <name val="Arial Narrow"/>
      <family val="2"/>
      <charset val="204"/>
    </font>
    <font>
      <sz val="12"/>
      <name val="Arial"/>
      <family val="2"/>
    </font>
    <font>
      <sz val="16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0" fontId="2" fillId="3" borderId="3" xfId="0" applyFont="1" applyFill="1" applyBorder="1"/>
    <xf numFmtId="0" fontId="6" fillId="0" borderId="3" xfId="0" applyFont="1" applyBorder="1"/>
    <xf numFmtId="164" fontId="2" fillId="2" borderId="3" xfId="0" applyNumberFormat="1" applyFont="1" applyFill="1" applyBorder="1"/>
    <xf numFmtId="164" fontId="2" fillId="0" borderId="3" xfId="0" applyNumberFormat="1" applyFont="1" applyBorder="1"/>
    <xf numFmtId="0" fontId="3" fillId="0" borderId="3" xfId="0" applyFont="1" applyBorder="1"/>
    <xf numFmtId="0" fontId="4" fillId="0" borderId="3" xfId="0" applyFont="1" applyBorder="1"/>
    <xf numFmtId="0" fontId="2" fillId="4" borderId="3" xfId="0" applyFont="1" applyFill="1" applyBorder="1"/>
    <xf numFmtId="0" fontId="4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/>
    <xf numFmtId="164" fontId="7" fillId="4" borderId="3" xfId="0" applyNumberFormat="1" applyFont="1" applyFill="1" applyBorder="1"/>
    <xf numFmtId="164" fontId="2" fillId="4" borderId="0" xfId="0" applyNumberFormat="1" applyFont="1" applyFill="1"/>
    <xf numFmtId="0" fontId="2" fillId="4" borderId="0" xfId="0" applyFont="1" applyFill="1"/>
    <xf numFmtId="0" fontId="4" fillId="0" borderId="3" xfId="0" applyFont="1" applyBorder="1" applyAlignment="1">
      <alignment horizontal="center" vertical="center"/>
    </xf>
    <xf numFmtId="164" fontId="2" fillId="3" borderId="3" xfId="0" applyNumberFormat="1" applyFont="1" applyFill="1" applyBorder="1"/>
    <xf numFmtId="164" fontId="2" fillId="0" borderId="0" xfId="0" applyNumberFormat="1" applyFont="1"/>
    <xf numFmtId="0" fontId="2" fillId="4" borderId="3" xfId="0" applyFont="1" applyFill="1" applyBorder="1" applyAlignment="1">
      <alignment wrapText="1"/>
    </xf>
    <xf numFmtId="1" fontId="8" fillId="5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2" fillId="3" borderId="0" xfId="0" applyFont="1" applyFill="1"/>
    <xf numFmtId="1" fontId="2" fillId="0" borderId="3" xfId="0" applyNumberFormat="1" applyFont="1" applyBorder="1"/>
    <xf numFmtId="1" fontId="2" fillId="3" borderId="3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" fontId="2" fillId="4" borderId="3" xfId="0" applyNumberFormat="1" applyFont="1" applyFill="1" applyBorder="1"/>
    <xf numFmtId="1" fontId="9" fillId="5" borderId="3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opLeftCell="A7" workbookViewId="0">
      <pane xSplit="1" ySplit="4" topLeftCell="B11" activePane="bottomRight" state="frozen"/>
      <selection activeCell="A7" sqref="A7"/>
      <selection pane="topRight" activeCell="B7" sqref="B7"/>
      <selection pane="bottomLeft" activeCell="A11" sqref="A11"/>
      <selection pane="bottomRight" activeCell="D15" sqref="D15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2" style="1" customWidth="1"/>
    <col min="8" max="16384" width="9.140625" style="1"/>
  </cols>
  <sheetData>
    <row r="1" spans="1:5">
      <c r="A1" s="38" t="s">
        <v>0</v>
      </c>
      <c r="B1" s="38"/>
      <c r="C1" s="38"/>
      <c r="D1" s="38"/>
      <c r="E1" s="38"/>
    </row>
    <row r="2" spans="1:5">
      <c r="A2" s="38" t="s">
        <v>31</v>
      </c>
      <c r="B2" s="38"/>
      <c r="C2" s="38"/>
      <c r="D2" s="38"/>
      <c r="E2" s="38"/>
    </row>
    <row r="3" spans="1:5">
      <c r="A3" s="2"/>
    </row>
    <row r="4" spans="1:5">
      <c r="A4" s="39"/>
      <c r="B4" s="39"/>
      <c r="C4" s="39"/>
      <c r="D4" s="39"/>
      <c r="E4" s="39"/>
    </row>
    <row r="5" spans="1:5">
      <c r="A5" s="40" t="s">
        <v>1</v>
      </c>
      <c r="B5" s="40"/>
      <c r="C5" s="40"/>
      <c r="D5" s="40"/>
      <c r="E5" s="40"/>
    </row>
    <row r="6" spans="1:5">
      <c r="A6" s="4"/>
    </row>
    <row r="7" spans="1:5">
      <c r="A7" s="5" t="s">
        <v>2</v>
      </c>
    </row>
    <row r="8" spans="1:5">
      <c r="A8" s="2" t="s">
        <v>3</v>
      </c>
    </row>
    <row r="9" spans="1:5">
      <c r="A9" s="41" t="s">
        <v>4</v>
      </c>
      <c r="B9" s="42" t="s">
        <v>5</v>
      </c>
      <c r="C9" s="41" t="s">
        <v>30</v>
      </c>
      <c r="D9" s="41"/>
      <c r="E9" s="41"/>
    </row>
    <row r="10" spans="1:5" ht="40.5">
      <c r="A10" s="41"/>
      <c r="B10" s="42"/>
      <c r="C10" s="6" t="s">
        <v>6</v>
      </c>
      <c r="D10" s="6" t="s">
        <v>7</v>
      </c>
      <c r="E10" s="7" t="s">
        <v>8</v>
      </c>
    </row>
    <row r="11" spans="1:5">
      <c r="A11" s="8" t="s">
        <v>9</v>
      </c>
      <c r="B11" s="9" t="s">
        <v>10</v>
      </c>
      <c r="C11" s="10">
        <v>293</v>
      </c>
      <c r="D11" s="10">
        <v>293</v>
      </c>
      <c r="E11" s="11">
        <v>293</v>
      </c>
    </row>
    <row r="12" spans="1:5">
      <c r="A12" s="12" t="s">
        <v>11</v>
      </c>
      <c r="B12" s="9" t="s">
        <v>12</v>
      </c>
      <c r="C12" s="13">
        <f t="shared" ref="C12:D12" si="0">+C13/C11</f>
        <v>326.36222980659835</v>
      </c>
      <c r="D12" s="13">
        <f t="shared" si="0"/>
        <v>186.68498293515358</v>
      </c>
      <c r="E12" s="13">
        <f>+E13/E11</f>
        <v>62.228327645051188</v>
      </c>
    </row>
    <row r="13" spans="1:5">
      <c r="A13" s="8" t="s">
        <v>13</v>
      </c>
      <c r="B13" s="9" t="s">
        <v>12</v>
      </c>
      <c r="C13" s="14">
        <f t="shared" ref="C13:D13" si="1">SUM(C15+C29+C30+C31+C32+C33)</f>
        <v>95624.133333333317</v>
      </c>
      <c r="D13" s="14">
        <f t="shared" si="1"/>
        <v>54698.7</v>
      </c>
      <c r="E13" s="14">
        <f>SUM(E15+E29+E30+E31+E32+E33)</f>
        <v>18232.899999999998</v>
      </c>
    </row>
    <row r="14" spans="1:5">
      <c r="A14" s="15" t="s">
        <v>14</v>
      </c>
      <c r="B14" s="16"/>
      <c r="C14" s="14"/>
      <c r="D14" s="14"/>
      <c r="E14" s="14"/>
    </row>
    <row r="15" spans="1:5">
      <c r="A15" s="8" t="s">
        <v>15</v>
      </c>
      <c r="B15" s="9" t="s">
        <v>12</v>
      </c>
      <c r="C15" s="14">
        <f t="shared" ref="C15" si="2">SUM(C17+C20+C26)</f>
        <v>19581.333333333332</v>
      </c>
      <c r="D15" s="14">
        <f>SUM(D17+D20+D26+D23)</f>
        <v>35688</v>
      </c>
      <c r="E15" s="14">
        <f>SUM(E17+E20+E26+E23)</f>
        <v>11896</v>
      </c>
    </row>
    <row r="16" spans="1:5">
      <c r="A16" s="15" t="s">
        <v>16</v>
      </c>
      <c r="B16" s="16"/>
      <c r="C16" s="14"/>
      <c r="D16" s="14"/>
      <c r="E16" s="14"/>
    </row>
    <row r="17" spans="1:6" s="22" customFormat="1" ht="23.25">
      <c r="A17" s="17" t="s">
        <v>17</v>
      </c>
      <c r="B17" s="18" t="s">
        <v>12</v>
      </c>
      <c r="C17" s="32">
        <f>SUM(+E17)*12</f>
        <v>5160</v>
      </c>
      <c r="D17" s="19">
        <f>E17*3</f>
        <v>1290</v>
      </c>
      <c r="E17" s="20">
        <v>430</v>
      </c>
      <c r="F17" s="21"/>
    </row>
    <row r="18" spans="1:6">
      <c r="A18" s="12" t="s">
        <v>18</v>
      </c>
      <c r="B18" s="23" t="s">
        <v>19</v>
      </c>
      <c r="C18" s="14">
        <f>+E18</f>
        <v>3</v>
      </c>
      <c r="D18" s="14">
        <f t="shared" ref="D18" si="3">SUM(E18)</f>
        <v>3</v>
      </c>
      <c r="E18" s="24">
        <v>3</v>
      </c>
    </row>
    <row r="19" spans="1:6">
      <c r="A19" s="12" t="s">
        <v>20</v>
      </c>
      <c r="B19" s="9" t="s">
        <v>21</v>
      </c>
      <c r="C19" s="14">
        <f>C17/C18</f>
        <v>1720</v>
      </c>
      <c r="D19" s="14">
        <f>D17/D18</f>
        <v>430</v>
      </c>
      <c r="E19" s="14">
        <f>E17/E18</f>
        <v>143.33333333333334</v>
      </c>
    </row>
    <row r="20" spans="1:6" s="22" customFormat="1">
      <c r="A20" s="17" t="s">
        <v>22</v>
      </c>
      <c r="B20" s="18" t="s">
        <v>12</v>
      </c>
      <c r="C20" s="32">
        <f>SUM(+E20/9)*12</f>
        <v>13133.333333333332</v>
      </c>
      <c r="D20" s="19">
        <f>E20*3</f>
        <v>29550</v>
      </c>
      <c r="E20" s="19">
        <v>9850</v>
      </c>
      <c r="F20" s="21"/>
    </row>
    <row r="21" spans="1:6">
      <c r="A21" s="12" t="s">
        <v>18</v>
      </c>
      <c r="B21" s="23" t="s">
        <v>19</v>
      </c>
      <c r="C21" s="14">
        <f>+E21</f>
        <v>36</v>
      </c>
      <c r="D21" s="14">
        <f t="shared" ref="D21" si="4">SUM(E21)</f>
        <v>36</v>
      </c>
      <c r="E21" s="24">
        <v>36</v>
      </c>
    </row>
    <row r="22" spans="1:6">
      <c r="A22" s="12" t="s">
        <v>20</v>
      </c>
      <c r="B22" s="9" t="s">
        <v>21</v>
      </c>
      <c r="C22" s="14">
        <f>C20/C21</f>
        <v>364.81481481481478</v>
      </c>
      <c r="D22" s="14">
        <f>D20/D21</f>
        <v>820.83333333333337</v>
      </c>
      <c r="E22" s="14">
        <f>E20/E21</f>
        <v>273.61111111111109</v>
      </c>
      <c r="F22" s="25"/>
    </row>
    <row r="23" spans="1:6" s="22" customFormat="1" ht="39">
      <c r="A23" s="26" t="s">
        <v>23</v>
      </c>
      <c r="B23" s="18" t="s">
        <v>12</v>
      </c>
      <c r="C23" s="32">
        <f>SUM(+E23/9)*12</f>
        <v>866.66666666666674</v>
      </c>
      <c r="D23" s="19">
        <f>E23*3</f>
        <v>1950</v>
      </c>
      <c r="E23" s="19">
        <v>650</v>
      </c>
    </row>
    <row r="24" spans="1:6">
      <c r="A24" s="12" t="s">
        <v>18</v>
      </c>
      <c r="B24" s="23" t="s">
        <v>19</v>
      </c>
      <c r="C24" s="14">
        <f>+E24</f>
        <v>3</v>
      </c>
      <c r="D24" s="14">
        <f t="shared" ref="D24" si="5">SUM(E24)</f>
        <v>3</v>
      </c>
      <c r="E24" s="24">
        <v>3</v>
      </c>
    </row>
    <row r="25" spans="1:6">
      <c r="A25" s="12" t="s">
        <v>20</v>
      </c>
      <c r="B25" s="9" t="s">
        <v>21</v>
      </c>
      <c r="C25" s="14">
        <f>C23/C24</f>
        <v>288.88888888888891</v>
      </c>
      <c r="D25" s="14">
        <f>D23/D24</f>
        <v>650</v>
      </c>
      <c r="E25" s="14">
        <f>E23/E24</f>
        <v>216.66666666666666</v>
      </c>
    </row>
    <row r="26" spans="1:6" s="22" customFormat="1">
      <c r="A26" s="17" t="s">
        <v>24</v>
      </c>
      <c r="B26" s="18" t="s">
        <v>12</v>
      </c>
      <c r="C26" s="32">
        <f>SUM(+E26/9)*12</f>
        <v>1288</v>
      </c>
      <c r="D26" s="19">
        <f>E26*3</f>
        <v>2898</v>
      </c>
      <c r="E26" s="19">
        <v>966</v>
      </c>
    </row>
    <row r="27" spans="1:6">
      <c r="A27" s="12" t="s">
        <v>18</v>
      </c>
      <c r="B27" s="23" t="s">
        <v>19</v>
      </c>
      <c r="C27" s="14">
        <v>16</v>
      </c>
      <c r="D27" s="14">
        <v>16</v>
      </c>
      <c r="E27" s="24">
        <v>16</v>
      </c>
    </row>
    <row r="28" spans="1:6">
      <c r="A28" s="12" t="s">
        <v>20</v>
      </c>
      <c r="B28" s="9" t="s">
        <v>21</v>
      </c>
      <c r="C28" s="14">
        <f>C26/C27</f>
        <v>80.5</v>
      </c>
      <c r="D28" s="14">
        <f>D26/D27</f>
        <v>181.125</v>
      </c>
      <c r="E28" s="14">
        <f>E26/E27</f>
        <v>60.375</v>
      </c>
    </row>
    <row r="29" spans="1:6">
      <c r="A29" s="8" t="s">
        <v>25</v>
      </c>
      <c r="B29" s="9" t="s">
        <v>12</v>
      </c>
      <c r="C29" s="14">
        <f>E29*12</f>
        <v>18828</v>
      </c>
      <c r="D29" s="14">
        <f>E29*3</f>
        <v>4707</v>
      </c>
      <c r="E29" s="27">
        <v>1569</v>
      </c>
    </row>
    <row r="30" spans="1:6" s="31" customFormat="1" ht="36.75">
      <c r="A30" s="29" t="s">
        <v>26</v>
      </c>
      <c r="B30" s="30" t="s">
        <v>12</v>
      </c>
      <c r="C30" s="24">
        <f>E30*12</f>
        <v>56703.599999999991</v>
      </c>
      <c r="D30" s="14">
        <f t="shared" ref="D30:D33" si="6">E30*3</f>
        <v>14175.899999999998</v>
      </c>
      <c r="E30" s="33">
        <f>34.2+2919.2+1771.9</f>
        <v>4725.2999999999993</v>
      </c>
    </row>
    <row r="31" spans="1:6" ht="26.25" customHeight="1">
      <c r="A31" s="28" t="s">
        <v>27</v>
      </c>
      <c r="B31" s="9" t="s">
        <v>12</v>
      </c>
      <c r="C31" s="24">
        <f t="shared" ref="C31:C33" si="7">E31*12</f>
        <v>0</v>
      </c>
      <c r="D31" s="14">
        <f t="shared" si="6"/>
        <v>0</v>
      </c>
      <c r="E31" s="11"/>
    </row>
    <row r="32" spans="1:6" ht="36.75" customHeight="1">
      <c r="A32" s="28" t="s">
        <v>28</v>
      </c>
      <c r="B32" s="9" t="s">
        <v>12</v>
      </c>
      <c r="C32" s="24">
        <f t="shared" si="7"/>
        <v>19.200000000000003</v>
      </c>
      <c r="D32" s="14">
        <f t="shared" si="6"/>
        <v>4.8000000000000007</v>
      </c>
      <c r="E32" s="11">
        <v>1.6</v>
      </c>
    </row>
    <row r="33" spans="1:5" ht="52.5">
      <c r="A33" s="28" t="s">
        <v>29</v>
      </c>
      <c r="B33" s="9" t="s">
        <v>12</v>
      </c>
      <c r="C33" s="24">
        <f t="shared" si="7"/>
        <v>492</v>
      </c>
      <c r="D33" s="14">
        <f t="shared" si="6"/>
        <v>123</v>
      </c>
      <c r="E33" s="24">
        <v>41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0" workbookViewId="0">
      <selection activeCell="D17" sqref="D17:D19"/>
    </sheetView>
  </sheetViews>
  <sheetFormatPr defaultColWidth="9.140625" defaultRowHeight="20.25"/>
  <cols>
    <col min="1" max="1" width="69.42578125" style="1" customWidth="1"/>
    <col min="2" max="2" width="10.85546875" style="3" customWidth="1"/>
    <col min="3" max="3" width="14.85546875" style="1" customWidth="1"/>
    <col min="4" max="4" width="15.42578125" style="1" customWidth="1"/>
    <col min="5" max="5" width="14.5703125" style="1" customWidth="1"/>
    <col min="6" max="6" width="15.140625" style="1" customWidth="1"/>
    <col min="7" max="7" width="15" style="1" customWidth="1"/>
    <col min="8" max="16384" width="9.140625" style="1"/>
  </cols>
  <sheetData>
    <row r="1" spans="1:7">
      <c r="A1" s="38" t="s">
        <v>0</v>
      </c>
      <c r="B1" s="38"/>
      <c r="C1" s="38"/>
      <c r="D1" s="38"/>
      <c r="E1" s="38"/>
    </row>
    <row r="2" spans="1:7">
      <c r="A2" s="38" t="s">
        <v>32</v>
      </c>
      <c r="B2" s="38"/>
      <c r="C2" s="38"/>
      <c r="D2" s="38"/>
      <c r="E2" s="38"/>
    </row>
    <row r="3" spans="1:7">
      <c r="A3" s="2"/>
    </row>
    <row r="4" spans="1:7">
      <c r="A4" s="39"/>
      <c r="B4" s="39"/>
      <c r="C4" s="39"/>
      <c r="D4" s="39"/>
      <c r="E4" s="39"/>
    </row>
    <row r="5" spans="1:7">
      <c r="A5" s="40" t="s">
        <v>1</v>
      </c>
      <c r="B5" s="40"/>
      <c r="C5" s="40"/>
      <c r="D5" s="40"/>
      <c r="E5" s="40"/>
    </row>
    <row r="6" spans="1:7">
      <c r="A6" s="4"/>
    </row>
    <row r="7" spans="1:7">
      <c r="A7" s="5" t="s">
        <v>2</v>
      </c>
    </row>
    <row r="8" spans="1:7">
      <c r="A8" s="2" t="s">
        <v>3</v>
      </c>
    </row>
    <row r="9" spans="1:7">
      <c r="A9" s="41" t="s">
        <v>4</v>
      </c>
      <c r="B9" s="42" t="s">
        <v>5</v>
      </c>
      <c r="C9" s="41" t="s">
        <v>30</v>
      </c>
      <c r="D9" s="41"/>
      <c r="E9" s="41"/>
    </row>
    <row r="10" spans="1:7" ht="40.5">
      <c r="A10" s="41"/>
      <c r="B10" s="42"/>
      <c r="C10" s="35" t="s">
        <v>6</v>
      </c>
      <c r="D10" s="35" t="s">
        <v>7</v>
      </c>
      <c r="E10" s="34" t="s">
        <v>8</v>
      </c>
    </row>
    <row r="11" spans="1:7">
      <c r="A11" s="8" t="s">
        <v>9</v>
      </c>
      <c r="B11" s="9" t="s">
        <v>10</v>
      </c>
      <c r="C11" s="10">
        <v>293</v>
      </c>
      <c r="D11" s="10">
        <v>293</v>
      </c>
      <c r="E11" s="11">
        <v>293</v>
      </c>
    </row>
    <row r="12" spans="1:7">
      <c r="A12" s="12" t="s">
        <v>11</v>
      </c>
      <c r="B12" s="9" t="s">
        <v>12</v>
      </c>
      <c r="C12" s="13">
        <f t="shared" ref="C12:D12" si="0">+C13/C11</f>
        <v>761.72423208191128</v>
      </c>
      <c r="D12" s="13">
        <f t="shared" si="0"/>
        <v>381.04129692832765</v>
      </c>
      <c r="E12" s="13">
        <f>+E13/E11</f>
        <v>189.11843003412969</v>
      </c>
    </row>
    <row r="13" spans="1:7">
      <c r="A13" s="8" t="s">
        <v>13</v>
      </c>
      <c r="B13" s="9" t="s">
        <v>12</v>
      </c>
      <c r="C13" s="14">
        <f t="shared" ref="C13:D13" si="1">SUM(C15+C29+C30+C31+C32+C33)</f>
        <v>223185.2</v>
      </c>
      <c r="D13" s="14">
        <f t="shared" si="1"/>
        <v>111645.1</v>
      </c>
      <c r="E13" s="14">
        <f>SUM(E15+E29+E30+E31+E32+E33)</f>
        <v>55411.7</v>
      </c>
    </row>
    <row r="14" spans="1:7">
      <c r="A14" s="15" t="s">
        <v>14</v>
      </c>
      <c r="B14" s="16"/>
      <c r="C14" s="14"/>
      <c r="D14" s="14"/>
      <c r="E14" s="14"/>
    </row>
    <row r="15" spans="1:7">
      <c r="A15" s="8" t="s">
        <v>15</v>
      </c>
      <c r="B15" s="9" t="s">
        <v>12</v>
      </c>
      <c r="C15" s="14">
        <f>SUM(C17+C20+C26+C23)</f>
        <v>185096</v>
      </c>
      <c r="D15" s="14">
        <f>SUM(D17+D20+D26+D23)</f>
        <v>92548</v>
      </c>
      <c r="E15" s="14">
        <f>SUM(E17+E20+E26+E23)</f>
        <v>46274</v>
      </c>
      <c r="F15" s="25"/>
      <c r="G15" s="25"/>
    </row>
    <row r="16" spans="1:7">
      <c r="A16" s="15" t="s">
        <v>16</v>
      </c>
      <c r="B16" s="16"/>
      <c r="C16" s="14"/>
      <c r="D16" s="14"/>
      <c r="E16" s="14"/>
    </row>
    <row r="17" spans="1:6" s="22" customFormat="1" ht="23.25">
      <c r="A17" s="17" t="s">
        <v>17</v>
      </c>
      <c r="B17" s="18" t="s">
        <v>12</v>
      </c>
      <c r="C17" s="36">
        <f>SUM(+E17/3)*12</f>
        <v>11612</v>
      </c>
      <c r="D17" s="19">
        <f>E17*2</f>
        <v>5806</v>
      </c>
      <c r="E17" s="20">
        <v>2903</v>
      </c>
      <c r="F17" s="21"/>
    </row>
    <row r="18" spans="1:6">
      <c r="A18" s="12" t="s">
        <v>18</v>
      </c>
      <c r="B18" s="23" t="s">
        <v>19</v>
      </c>
      <c r="C18" s="14">
        <f>+E18</f>
        <v>3</v>
      </c>
      <c r="D18" s="14">
        <f t="shared" ref="D18" si="2">SUM(E18)</f>
        <v>3</v>
      </c>
      <c r="E18" s="24">
        <v>3</v>
      </c>
    </row>
    <row r="19" spans="1:6">
      <c r="A19" s="12" t="s">
        <v>20</v>
      </c>
      <c r="B19" s="9" t="s">
        <v>21</v>
      </c>
      <c r="C19" s="14">
        <f>C17/C18</f>
        <v>3870.6666666666665</v>
      </c>
      <c r="D19" s="14">
        <f>D17/D18</f>
        <v>1935.3333333333333</v>
      </c>
      <c r="E19" s="14">
        <f>E17/E18</f>
        <v>967.66666666666663</v>
      </c>
    </row>
    <row r="20" spans="1:6" s="22" customFormat="1">
      <c r="A20" s="17" t="s">
        <v>22</v>
      </c>
      <c r="B20" s="18" t="s">
        <v>12</v>
      </c>
      <c r="C20" s="36">
        <f>SUM(+E20/3)*12</f>
        <v>19672</v>
      </c>
      <c r="D20" s="19">
        <f>E20*2</f>
        <v>9836</v>
      </c>
      <c r="E20" s="19">
        <v>4918</v>
      </c>
      <c r="F20" s="21"/>
    </row>
    <row r="21" spans="1:6">
      <c r="A21" s="12" t="s">
        <v>18</v>
      </c>
      <c r="B21" s="23" t="s">
        <v>19</v>
      </c>
      <c r="C21" s="14">
        <f>+E21</f>
        <v>36</v>
      </c>
      <c r="D21" s="14">
        <f t="shared" ref="D21" si="3">SUM(E21)</f>
        <v>36</v>
      </c>
      <c r="E21" s="24">
        <v>36</v>
      </c>
    </row>
    <row r="22" spans="1:6">
      <c r="A22" s="12" t="s">
        <v>20</v>
      </c>
      <c r="B22" s="9" t="s">
        <v>21</v>
      </c>
      <c r="C22" s="14">
        <f>C20/C21</f>
        <v>546.44444444444446</v>
      </c>
      <c r="D22" s="14">
        <f>D20/D21</f>
        <v>273.22222222222223</v>
      </c>
      <c r="E22" s="14">
        <f>E20/E21</f>
        <v>136.61111111111111</v>
      </c>
      <c r="F22" s="25"/>
    </row>
    <row r="23" spans="1:6" s="22" customFormat="1" ht="39">
      <c r="A23" s="26" t="s">
        <v>23</v>
      </c>
      <c r="B23" s="18" t="s">
        <v>12</v>
      </c>
      <c r="C23" s="36">
        <f>SUM(+E23/3)*12</f>
        <v>149852</v>
      </c>
      <c r="D23" s="19">
        <f>E23*2</f>
        <v>74926</v>
      </c>
      <c r="E23" s="19">
        <v>37463</v>
      </c>
    </row>
    <row r="24" spans="1:6">
      <c r="A24" s="12" t="s">
        <v>18</v>
      </c>
      <c r="B24" s="23" t="s">
        <v>19</v>
      </c>
      <c r="C24" s="14">
        <f>+E24</f>
        <v>3</v>
      </c>
      <c r="D24" s="14">
        <f t="shared" ref="D24" si="4">SUM(E24)</f>
        <v>3</v>
      </c>
      <c r="E24" s="24">
        <v>3</v>
      </c>
    </row>
    <row r="25" spans="1:6">
      <c r="A25" s="12" t="s">
        <v>20</v>
      </c>
      <c r="B25" s="9" t="s">
        <v>21</v>
      </c>
      <c r="C25" s="14">
        <f>C23/C24</f>
        <v>49950.666666666664</v>
      </c>
      <c r="D25" s="14">
        <f>D23/D24</f>
        <v>24975.333333333332</v>
      </c>
      <c r="E25" s="14">
        <f>E23/E24</f>
        <v>12487.666666666666</v>
      </c>
    </row>
    <row r="26" spans="1:6" s="22" customFormat="1">
      <c r="A26" s="17" t="s">
        <v>24</v>
      </c>
      <c r="B26" s="18" t="s">
        <v>12</v>
      </c>
      <c r="C26" s="36">
        <f>SUM(+E26/3)*12</f>
        <v>3960</v>
      </c>
      <c r="D26" s="19">
        <f>E26*2</f>
        <v>1980</v>
      </c>
      <c r="E26" s="19">
        <v>990</v>
      </c>
    </row>
    <row r="27" spans="1:6">
      <c r="A27" s="12" t="s">
        <v>18</v>
      </c>
      <c r="B27" s="23" t="s">
        <v>19</v>
      </c>
      <c r="C27" s="14">
        <v>16</v>
      </c>
      <c r="D27" s="14">
        <v>16</v>
      </c>
      <c r="E27" s="24">
        <v>16</v>
      </c>
    </row>
    <row r="28" spans="1:6">
      <c r="A28" s="12" t="s">
        <v>20</v>
      </c>
      <c r="B28" s="9" t="s">
        <v>21</v>
      </c>
      <c r="C28" s="14">
        <f>C26/C27</f>
        <v>247.5</v>
      </c>
      <c r="D28" s="14">
        <f>D26/D27</f>
        <v>123.75</v>
      </c>
      <c r="E28" s="14">
        <f>E26/E27</f>
        <v>61.875</v>
      </c>
    </row>
    <row r="29" spans="1:6">
      <c r="A29" s="8" t="s">
        <v>25</v>
      </c>
      <c r="B29" s="9" t="s">
        <v>12</v>
      </c>
      <c r="C29" s="14">
        <f>D29*2</f>
        <v>21156</v>
      </c>
      <c r="D29" s="14">
        <f>E29*2</f>
        <v>10578</v>
      </c>
      <c r="E29" s="37">
        <v>5289</v>
      </c>
    </row>
    <row r="30" spans="1:6" s="31" customFormat="1" ht="36.75">
      <c r="A30" s="29" t="s">
        <v>26</v>
      </c>
      <c r="B30" s="30" t="s">
        <v>12</v>
      </c>
      <c r="C30" s="24">
        <f>D30*2</f>
        <v>9592.2000000000007</v>
      </c>
      <c r="D30" s="14">
        <f t="shared" ref="D30:D32" si="5">E30*3</f>
        <v>4796.1000000000004</v>
      </c>
      <c r="E30" s="33">
        <f>149+1347+102.7</f>
        <v>1598.7</v>
      </c>
    </row>
    <row r="31" spans="1:6">
      <c r="A31" s="28" t="s">
        <v>27</v>
      </c>
      <c r="B31" s="9" t="s">
        <v>12</v>
      </c>
      <c r="C31" s="24">
        <v>105</v>
      </c>
      <c r="D31" s="14">
        <f t="shared" si="5"/>
        <v>105</v>
      </c>
      <c r="E31" s="11">
        <v>35</v>
      </c>
    </row>
    <row r="32" spans="1:6" ht="36.75">
      <c r="A32" s="28" t="s">
        <v>28</v>
      </c>
      <c r="B32" s="9" t="s">
        <v>12</v>
      </c>
      <c r="C32" s="24">
        <f>D32*2</f>
        <v>36</v>
      </c>
      <c r="D32" s="14">
        <f t="shared" si="5"/>
        <v>18</v>
      </c>
      <c r="E32" s="11">
        <v>6</v>
      </c>
    </row>
    <row r="33" spans="1:5" ht="52.5">
      <c r="A33" s="28" t="s">
        <v>29</v>
      </c>
      <c r="B33" s="9" t="s">
        <v>12</v>
      </c>
      <c r="C33" s="24">
        <f>D33*2</f>
        <v>7200</v>
      </c>
      <c r="D33" s="14">
        <v>3600</v>
      </c>
      <c r="E33" s="24">
        <f>2145+38+26</f>
        <v>2209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1й квартал</vt:lpstr>
      <vt:lpstr>2й квартал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2020-07-28T10:05:48Z</dcterms:modified>
</cp:coreProperties>
</file>